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2" activeTab="0"/>
  </bookViews>
  <sheets>
    <sheet name="НМЦД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<sst xmlns="http://schemas.openxmlformats.org/spreadsheetml/2006/main" count="31" uniqueCount="28">
  <si>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Приложение № 2</t>
  </si>
  <si>
    <t>Обоснование начальной (максимальной) цены договора (контракта) на поставку дезинфицирующих средств</t>
  </si>
  <si>
    <t>№ лота</t>
  </si>
  <si>
    <t>Наименование предмета договора</t>
  </si>
  <si>
    <t>Ед. изм</t>
  </si>
  <si>
    <t>Кол-во</t>
  </si>
  <si>
    <t>Источник информации о цене (руб./ед.изм.)</t>
  </si>
  <si>
    <t>Однородность совокупности значений выявленных цен, используемых в расчете НМЦК**</t>
  </si>
  <si>
    <t>НМЦК, определенная методом сопоставимых рыночных цен (анализа рынка)*</t>
  </si>
  <si>
    <t xml:space="preserve">Коммерческое предложение №1
</t>
  </si>
  <si>
    <t xml:space="preserve">Средняя арифметическая цена за единицу     &lt;ц&gt; </t>
  </si>
  <si>
    <t>Среднее квадратичное отклонение</t>
  </si>
  <si>
    <t>Цена за единицу изм. (руб.)</t>
  </si>
  <si>
    <t>Цена за единицу изм. с округлением (вниз) до сотых долей после запятой (руб.)</t>
  </si>
  <si>
    <t>НМЦК с учетом округления цены за единицу (руб.)**</t>
  </si>
  <si>
    <t xml:space="preserve">Средство дезинфицирующее «Юнит-хлор» 1 кг </t>
  </si>
  <si>
    <t>Средство дезинфицирующее «ИНОКС (НУК,0,4%)» 5 л</t>
  </si>
  <si>
    <t xml:space="preserve">Средство дезинфицирующее «янилис (ЧАС)»  1 л </t>
  </si>
  <si>
    <t xml:space="preserve">Средство дезинфицирующее «ИНОКС (энзим)» 1л </t>
  </si>
  <si>
    <t>Средство дезинфицирующее «ИНОКС (НУК 0,4%)» 1 л</t>
  </si>
  <si>
    <t xml:space="preserve">Коммерческое предложение  №2
</t>
  </si>
  <si>
    <t>Коммерческое предложение № 3</t>
  </si>
  <si>
    <t xml:space="preserve">Коммерческое предложение № 4 </t>
  </si>
  <si>
    <t xml:space="preserve">Коммерческое предложение  №5 
</t>
  </si>
  <si>
    <t>кг</t>
  </si>
  <si>
    <t>л</t>
  </si>
  <si>
    <r>
      <t xml:space="preserve">коэффициент вариации цен V (%)           </t>
    </r>
    <r>
      <rPr>
        <i/>
        <sz val="8"/>
        <color indexed="8"/>
        <rFont val="Times New Roman"/>
        <family val="1"/>
      </rPr>
      <t xml:space="preserve">         (не должен превышать 33%)</t>
    </r>
  </si>
  <si>
    <r>
      <t>Расчет НМЦК по формуле</t>
    </r>
    <r>
      <rPr>
        <sz val="8"/>
        <color indexed="8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</si>
</sst>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46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i/>
      <sz val="8"/>
      <color indexed="8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top"/>
    </xf>
    <xf numFmtId="0" fontId="22" fillId="0" borderId="0" xfId="0" applyFont="1" applyAlignment="1">
      <alignment/>
    </xf>
    <xf numFmtId="0" fontId="22" fillId="0" borderId="0" xfId="0" applyFont="1" applyAlignment="1">
      <alignment vertical="top"/>
    </xf>
    <xf numFmtId="0" fontId="22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2" fontId="23" fillId="0" borderId="12" xfId="0" applyNumberFormat="1" applyFont="1" applyFill="1" applyBorder="1" applyAlignment="1">
      <alignment horizontal="center" vertical="top" wrapText="1"/>
    </xf>
    <xf numFmtId="0" fontId="23" fillId="0" borderId="12" xfId="0" applyFont="1" applyBorder="1" applyAlignment="1">
      <alignment horizontal="center" vertical="top" wrapText="1"/>
    </xf>
    <xf numFmtId="0" fontId="23" fillId="0" borderId="12" xfId="0" applyFont="1" applyBorder="1" applyAlignment="1">
      <alignment horizontal="center" vertical="top" wrapText="1"/>
    </xf>
    <xf numFmtId="0" fontId="24" fillId="0" borderId="12" xfId="0" applyFont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 vertical="top" wrapText="1"/>
    </xf>
    <xf numFmtId="0" fontId="23" fillId="0" borderId="13" xfId="0" applyFont="1" applyFill="1" applyBorder="1" applyAlignment="1">
      <alignment horizontal="left" vertical="top" wrapText="1"/>
    </xf>
    <xf numFmtId="0" fontId="22" fillId="0" borderId="11" xfId="0" applyFont="1" applyFill="1" applyBorder="1" applyAlignment="1">
      <alignment horizontal="left" vertical="top" wrapText="1"/>
    </xf>
    <xf numFmtId="0" fontId="26" fillId="33" borderId="14" xfId="0" applyFont="1" applyFill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center" wrapText="1"/>
    </xf>
    <xf numFmtId="0" fontId="22" fillId="0" borderId="15" xfId="0" applyFont="1" applyBorder="1" applyAlignment="1">
      <alignment vertical="top" wrapText="1"/>
    </xf>
    <xf numFmtId="2" fontId="26" fillId="0" borderId="12" xfId="0" applyNumberFormat="1" applyFont="1" applyBorder="1" applyAlignment="1">
      <alignment horizontal="center" wrapText="1"/>
    </xf>
    <xf numFmtId="4" fontId="22" fillId="0" borderId="12" xfId="0" applyNumberFormat="1" applyFont="1" applyBorder="1" applyAlignment="1">
      <alignment horizontal="center" vertical="top" wrapText="1"/>
    </xf>
    <xf numFmtId="4" fontId="22" fillId="0" borderId="12" xfId="0" applyNumberFormat="1" applyFont="1" applyBorder="1" applyAlignment="1">
      <alignment horizontal="center" vertical="top"/>
    </xf>
    <xf numFmtId="2" fontId="22" fillId="0" borderId="12" xfId="0" applyNumberFormat="1" applyFont="1" applyBorder="1" applyAlignment="1">
      <alignment horizontal="center" vertical="top" wrapText="1"/>
    </xf>
    <xf numFmtId="164" fontId="22" fillId="0" borderId="12" xfId="0" applyNumberFormat="1" applyFont="1" applyBorder="1" applyAlignment="1">
      <alignment horizontal="center" vertical="top" wrapText="1"/>
    </xf>
    <xf numFmtId="0" fontId="22" fillId="0" borderId="16" xfId="0" applyFont="1" applyBorder="1" applyAlignment="1">
      <alignment vertical="top" wrapText="1"/>
    </xf>
    <xf numFmtId="0" fontId="22" fillId="0" borderId="17" xfId="0" applyFont="1" applyFill="1" applyBorder="1" applyAlignment="1">
      <alignment horizontal="left" vertical="top" wrapText="1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2" fontId="23" fillId="0" borderId="0" xfId="0" applyNumberFormat="1" applyFont="1" applyAlignment="1">
      <alignment vertical="center"/>
    </xf>
    <xf numFmtId="4" fontId="23" fillId="0" borderId="0" xfId="0" applyNumberFormat="1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304800</xdr:colOff>
      <xdr:row>3</xdr:row>
      <xdr:rowOff>1238250</xdr:rowOff>
    </xdr:from>
    <xdr:to>
      <xdr:col>14</xdr:col>
      <xdr:colOff>457200</xdr:colOff>
      <xdr:row>3</xdr:row>
      <xdr:rowOff>1466850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30325" y="2543175"/>
          <a:ext cx="152400" cy="228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304800</xdr:colOff>
      <xdr:row>3</xdr:row>
      <xdr:rowOff>1238250</xdr:rowOff>
    </xdr:from>
    <xdr:to>
      <xdr:col>14</xdr:col>
      <xdr:colOff>457200</xdr:colOff>
      <xdr:row>3</xdr:row>
      <xdr:rowOff>1466850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30325" y="2543175"/>
          <a:ext cx="152400" cy="228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19050</xdr:colOff>
      <xdr:row>3</xdr:row>
      <xdr:rowOff>952500</xdr:rowOff>
    </xdr:from>
    <xdr:to>
      <xdr:col>10</xdr:col>
      <xdr:colOff>0</xdr:colOff>
      <xdr:row>3</xdr:row>
      <xdr:rowOff>1304925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15350" y="2257425"/>
          <a:ext cx="1019175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304800</xdr:colOff>
      <xdr:row>3</xdr:row>
      <xdr:rowOff>1238250</xdr:rowOff>
    </xdr:from>
    <xdr:to>
      <xdr:col>10</xdr:col>
      <xdr:colOff>457200</xdr:colOff>
      <xdr:row>3</xdr:row>
      <xdr:rowOff>1466850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39325" y="2543175"/>
          <a:ext cx="152400" cy="228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19050</xdr:colOff>
      <xdr:row>3</xdr:row>
      <xdr:rowOff>952500</xdr:rowOff>
    </xdr:from>
    <xdr:to>
      <xdr:col>10</xdr:col>
      <xdr:colOff>0</xdr:colOff>
      <xdr:row>3</xdr:row>
      <xdr:rowOff>1304925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15350" y="2257425"/>
          <a:ext cx="1019175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304800</xdr:colOff>
      <xdr:row>3</xdr:row>
      <xdr:rowOff>1238250</xdr:rowOff>
    </xdr:from>
    <xdr:to>
      <xdr:col>10</xdr:col>
      <xdr:colOff>457200</xdr:colOff>
      <xdr:row>3</xdr:row>
      <xdr:rowOff>1466850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39325" y="2543175"/>
          <a:ext cx="152400" cy="228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19050</xdr:colOff>
      <xdr:row>3</xdr:row>
      <xdr:rowOff>952500</xdr:rowOff>
    </xdr:from>
    <xdr:to>
      <xdr:col>12</xdr:col>
      <xdr:colOff>38100</xdr:colOff>
      <xdr:row>3</xdr:row>
      <xdr:rowOff>1304925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82275" y="2257425"/>
          <a:ext cx="971550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19050</xdr:colOff>
      <xdr:row>3</xdr:row>
      <xdr:rowOff>923925</xdr:rowOff>
    </xdr:from>
    <xdr:to>
      <xdr:col>10</xdr:col>
      <xdr:colOff>1019175</xdr:colOff>
      <xdr:row>3</xdr:row>
      <xdr:rowOff>1362075</xdr:rowOff>
    </xdr:to>
    <xdr:pic>
      <xdr:nvPicPr>
        <xdr:cNvPr id="8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53575" y="2228850"/>
          <a:ext cx="100012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1"/>
  <sheetViews>
    <sheetView tabSelected="1" view="pageBreakPreview" zoomScaleSheetLayoutView="100" zoomScalePageLayoutView="0" workbookViewId="0" topLeftCell="A1">
      <selection activeCell="H10" sqref="H10"/>
    </sheetView>
  </sheetViews>
  <sheetFormatPr defaultColWidth="9.140625" defaultRowHeight="15"/>
  <cols>
    <col min="1" max="1" width="5.28125" style="1" customWidth="1"/>
    <col min="2" max="2" width="36.28125" style="1" customWidth="1"/>
    <col min="3" max="3" width="5.8515625" style="1" customWidth="1"/>
    <col min="4" max="4" width="6.8515625" style="1" customWidth="1"/>
    <col min="5" max="5" width="14.421875" style="1" customWidth="1"/>
    <col min="6" max="8" width="14.7109375" style="1" customWidth="1"/>
    <col min="9" max="9" width="14.57421875" style="1" customWidth="1"/>
    <col min="10" max="10" width="15.57421875" style="1" customWidth="1"/>
    <col min="11" max="11" width="15.421875" style="1" customWidth="1"/>
    <col min="12" max="12" width="14.28125" style="1" customWidth="1"/>
    <col min="13" max="13" width="19.57421875" style="1" customWidth="1"/>
    <col min="14" max="14" width="13.57421875" style="1" customWidth="1"/>
    <col min="15" max="15" width="9.421875" style="1" customWidth="1"/>
    <col min="16" max="16" width="13.8515625" style="1" customWidth="1"/>
    <col min="17" max="16384" width="9.140625" style="1" customWidth="1"/>
  </cols>
  <sheetData>
    <row r="1" spans="1:31" ht="24.75" customHeight="1">
      <c r="A1" s="5"/>
      <c r="B1" s="6"/>
      <c r="C1" s="6"/>
      <c r="D1" s="5"/>
      <c r="E1" s="5"/>
      <c r="F1" s="5"/>
      <c r="G1" s="5"/>
      <c r="H1" s="5"/>
      <c r="I1" s="5"/>
      <c r="J1" s="5"/>
      <c r="K1" s="5"/>
      <c r="L1" s="7" t="s">
        <v>0</v>
      </c>
      <c r="M1" s="7"/>
      <c r="N1" s="7"/>
      <c r="O1" s="8"/>
      <c r="P1" s="8"/>
      <c r="Q1" s="2"/>
      <c r="R1" s="2"/>
      <c r="S1" s="2"/>
      <c r="T1" s="2"/>
      <c r="U1" s="2"/>
      <c r="V1" s="2"/>
      <c r="W1" s="2"/>
      <c r="X1" s="2"/>
      <c r="Y1" s="3"/>
      <c r="Z1" s="3"/>
      <c r="AA1" s="3"/>
      <c r="AB1" s="3"/>
      <c r="AC1" s="3"/>
      <c r="AD1" s="3"/>
      <c r="AE1" s="3"/>
    </row>
    <row r="2" spans="1:31" ht="39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5"/>
      <c r="O2" s="8"/>
      <c r="P2" s="8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16" ht="39" customHeight="1">
      <c r="A3" s="10" t="s">
        <v>2</v>
      </c>
      <c r="B3" s="11" t="s">
        <v>3</v>
      </c>
      <c r="C3" s="11" t="s">
        <v>4</v>
      </c>
      <c r="D3" s="11" t="s">
        <v>5</v>
      </c>
      <c r="E3" s="12" t="s">
        <v>6</v>
      </c>
      <c r="F3" s="12"/>
      <c r="G3" s="12"/>
      <c r="H3" s="12"/>
      <c r="I3" s="12"/>
      <c r="J3" s="13" t="s">
        <v>7</v>
      </c>
      <c r="K3" s="13"/>
      <c r="L3" s="13"/>
      <c r="M3" s="14" t="s">
        <v>8</v>
      </c>
      <c r="N3" s="14"/>
      <c r="O3" s="14"/>
      <c r="P3" s="14"/>
    </row>
    <row r="4" spans="1:16" ht="159" customHeight="1">
      <c r="A4" s="10"/>
      <c r="B4" s="11"/>
      <c r="C4" s="11"/>
      <c r="D4" s="11"/>
      <c r="E4" s="15" t="s">
        <v>9</v>
      </c>
      <c r="F4" s="15" t="s">
        <v>20</v>
      </c>
      <c r="G4" s="15" t="s">
        <v>21</v>
      </c>
      <c r="H4" s="15" t="s">
        <v>22</v>
      </c>
      <c r="I4" s="16" t="s">
        <v>23</v>
      </c>
      <c r="J4" s="15" t="s">
        <v>10</v>
      </c>
      <c r="K4" s="15" t="s">
        <v>11</v>
      </c>
      <c r="L4" s="17" t="s">
        <v>26</v>
      </c>
      <c r="M4" s="15" t="s">
        <v>27</v>
      </c>
      <c r="N4" s="15" t="s">
        <v>12</v>
      </c>
      <c r="O4" s="15" t="s">
        <v>13</v>
      </c>
      <c r="P4" s="15" t="s">
        <v>14</v>
      </c>
    </row>
    <row r="5" spans="1:16" s="4" customFormat="1" ht="18.7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 s="4" customFormat="1" ht="24" customHeight="1">
      <c r="A6" s="19">
        <v>1</v>
      </c>
      <c r="B6" s="20" t="s">
        <v>15</v>
      </c>
      <c r="C6" s="21" t="s">
        <v>24</v>
      </c>
      <c r="D6" s="22">
        <v>30</v>
      </c>
      <c r="E6" s="23">
        <v>681</v>
      </c>
      <c r="F6" s="23">
        <v>676.65</v>
      </c>
      <c r="G6" s="23">
        <v>673</v>
      </c>
      <c r="H6" s="23">
        <v>669.7</v>
      </c>
      <c r="I6" s="23">
        <v>666</v>
      </c>
      <c r="J6" s="24">
        <f>AVERAGE(E6:I6)</f>
        <v>673.2700000000001</v>
      </c>
      <c r="K6" s="25">
        <f>SQRT(((SUM((POWER(E6-J6,2)),(POWER(F6-J6,2)),(POWER(I6-J6,2)))/(COLUMNS(E6:I6)-1))))</f>
        <v>5.568442331568118</v>
      </c>
      <c r="L6" s="25">
        <f>K6/J6*100</f>
        <v>0.8270741799824909</v>
      </c>
      <c r="M6" s="26">
        <f>((D6/5)*(SUM(E6:I6)))</f>
        <v>20198.100000000002</v>
      </c>
      <c r="N6" s="27">
        <f>M6/D6</f>
        <v>673.2700000000001</v>
      </c>
      <c r="O6" s="26">
        <f>ROUND(N6,2)</f>
        <v>673.27</v>
      </c>
      <c r="P6" s="26">
        <f>O6*D6</f>
        <v>20198.1</v>
      </c>
    </row>
    <row r="7" spans="1:16" s="4" customFormat="1" ht="27" customHeight="1">
      <c r="A7" s="19">
        <v>2</v>
      </c>
      <c r="B7" s="20" t="s">
        <v>17</v>
      </c>
      <c r="C7" s="21" t="s">
        <v>25</v>
      </c>
      <c r="D7" s="28">
        <v>10</v>
      </c>
      <c r="E7" s="23">
        <v>764</v>
      </c>
      <c r="F7" s="23">
        <v>759.65</v>
      </c>
      <c r="G7" s="23">
        <v>756</v>
      </c>
      <c r="H7" s="23">
        <v>751.7</v>
      </c>
      <c r="I7" s="23">
        <v>748</v>
      </c>
      <c r="J7" s="24">
        <f>AVERAGE(E7:I7)</f>
        <v>755.8700000000001</v>
      </c>
      <c r="K7" s="25">
        <f>SQRT(((SUM((POWER(E7-J7,2)),(POWER(F7-J7,2)),(POWER(I7-J7,2)))/(COLUMNS(E7:I7)-1))))</f>
        <v>5.96494341968134</v>
      </c>
      <c r="L7" s="25">
        <f>K7/J7*100</f>
        <v>0.7891493801422652</v>
      </c>
      <c r="M7" s="26">
        <f>((D7/5)*(SUM(E7:I7)))</f>
        <v>7558.700000000001</v>
      </c>
      <c r="N7" s="27">
        <f>M7/D7</f>
        <v>755.8700000000001</v>
      </c>
      <c r="O7" s="26">
        <f>ROUND(N7,2)</f>
        <v>755.87</v>
      </c>
      <c r="P7" s="26">
        <f>O7*D7</f>
        <v>7558.7</v>
      </c>
    </row>
    <row r="8" spans="1:16" s="4" customFormat="1" ht="22.5">
      <c r="A8" s="29">
        <v>3</v>
      </c>
      <c r="B8" s="20" t="s">
        <v>19</v>
      </c>
      <c r="C8" s="21" t="s">
        <v>25</v>
      </c>
      <c r="D8" s="28">
        <v>2</v>
      </c>
      <c r="E8" s="23">
        <v>599</v>
      </c>
      <c r="F8" s="23">
        <v>594.65</v>
      </c>
      <c r="G8" s="23">
        <v>591</v>
      </c>
      <c r="H8" s="23">
        <v>586.7</v>
      </c>
      <c r="I8" s="23">
        <v>583</v>
      </c>
      <c r="J8" s="24">
        <f>AVERAGE(E8:I8)</f>
        <v>590.8700000000001</v>
      </c>
      <c r="K8" s="25">
        <f>SQRT(((SUM((POWER(E8-J8,2)),(POWER(F8-J8,2)),(POWER(I8-J8,2)))/(COLUMNS(E8:I8)-1))))</f>
        <v>5.96494341968134</v>
      </c>
      <c r="L8" s="25">
        <f>K8/J8*100</f>
        <v>1.0095187468785585</v>
      </c>
      <c r="M8" s="26">
        <f>((D8/5)*(SUM(E8:I8)))</f>
        <v>1181.7400000000002</v>
      </c>
      <c r="N8" s="27">
        <f>M8/D8</f>
        <v>590.8700000000001</v>
      </c>
      <c r="O8" s="26">
        <f>ROUND(N8,2)</f>
        <v>590.87</v>
      </c>
      <c r="P8" s="26">
        <f>O8*D8</f>
        <v>1181.74</v>
      </c>
    </row>
    <row r="9" spans="1:16" s="4" customFormat="1" ht="22.5">
      <c r="A9" s="29">
        <v>4</v>
      </c>
      <c r="B9" s="20" t="s">
        <v>16</v>
      </c>
      <c r="C9" s="21" t="s">
        <v>25</v>
      </c>
      <c r="D9" s="28">
        <v>40</v>
      </c>
      <c r="E9" s="23">
        <v>549</v>
      </c>
      <c r="F9" s="23">
        <v>544.65</v>
      </c>
      <c r="G9" s="23">
        <v>541</v>
      </c>
      <c r="H9" s="23">
        <v>536.7</v>
      </c>
      <c r="I9" s="23">
        <v>536</v>
      </c>
      <c r="J9" s="24">
        <f>AVERAGE(E9:I9)</f>
        <v>541.47</v>
      </c>
      <c r="K9" s="25">
        <f>SQRT(((SUM((POWER(E9-J9,2)),(POWER(F9-J9,2)),(POWER(I9-J9,2)))/(COLUMNS(E9:I9)-1))))</f>
        <v>4.9176772972613705</v>
      </c>
      <c r="L9" s="25">
        <f>K9/J9*100</f>
        <v>0.9082086352450496</v>
      </c>
      <c r="M9" s="26">
        <f>((D9/5)*(SUM(E9:I9)))</f>
        <v>21658.800000000003</v>
      </c>
      <c r="N9" s="27">
        <f>M9/D9</f>
        <v>541.47</v>
      </c>
      <c r="O9" s="26">
        <f>ROUND(N9,2)</f>
        <v>541.47</v>
      </c>
      <c r="P9" s="26">
        <f>O9*D9</f>
        <v>21658.800000000003</v>
      </c>
    </row>
    <row r="10" spans="1:16" s="4" customFormat="1" ht="23.25" thickBot="1">
      <c r="A10" s="29">
        <v>5</v>
      </c>
      <c r="B10" s="20" t="s">
        <v>18</v>
      </c>
      <c r="C10" s="21" t="s">
        <v>25</v>
      </c>
      <c r="D10" s="28">
        <v>5</v>
      </c>
      <c r="E10" s="23">
        <v>786</v>
      </c>
      <c r="F10" s="23">
        <v>781.65</v>
      </c>
      <c r="G10" s="23">
        <v>778</v>
      </c>
      <c r="H10" s="23">
        <v>773.7</v>
      </c>
      <c r="I10" s="23">
        <v>770</v>
      </c>
      <c r="J10" s="24">
        <f>AVERAGE(E10:I10)</f>
        <v>777.8700000000001</v>
      </c>
      <c r="K10" s="25">
        <f>SQRT(((SUM((POWER(E10-J10,2)),(POWER(F10-J10,2)),(POWER(I10-J10,2)))/(COLUMNS(E10:I10)-1))))</f>
        <v>5.96494341968134</v>
      </c>
      <c r="L10" s="25">
        <f>K10/J10*100</f>
        <v>0.7668303726434159</v>
      </c>
      <c r="M10" s="26">
        <f>((D10/5)*(SUM(E10:I10)))</f>
        <v>3889.3500000000004</v>
      </c>
      <c r="N10" s="27">
        <f>M10/D10</f>
        <v>777.8700000000001</v>
      </c>
      <c r="O10" s="26">
        <f>ROUND(N10,2)</f>
        <v>777.87</v>
      </c>
      <c r="P10" s="26">
        <f>O10*D10</f>
        <v>3889.35</v>
      </c>
    </row>
    <row r="11" spans="1:16" ht="15.75" customHeight="1">
      <c r="A11" s="30"/>
      <c r="B11" s="30"/>
      <c r="C11" s="30"/>
      <c r="D11" s="30"/>
      <c r="E11" s="30"/>
      <c r="F11" s="30"/>
      <c r="G11" s="30"/>
      <c r="H11" s="30"/>
      <c r="I11" s="30"/>
      <c r="J11" s="31"/>
      <c r="K11" s="31"/>
      <c r="L11" s="31"/>
      <c r="M11" s="32"/>
      <c r="N11" s="5"/>
      <c r="O11" s="5"/>
      <c r="P11" s="33">
        <f>SUM(P6:P10)</f>
        <v>54486.69</v>
      </c>
    </row>
    <row r="12" ht="36" customHeight="1"/>
  </sheetData>
  <sheetProtection selectLockedCells="1" selectUnlockedCells="1"/>
  <mergeCells count="12">
    <mergeCell ref="A5:P5"/>
    <mergeCell ref="A11:I11"/>
    <mergeCell ref="L1:N1"/>
    <mergeCell ref="O1:P2"/>
    <mergeCell ref="A2:M2"/>
    <mergeCell ref="A3:A4"/>
    <mergeCell ref="B3:B4"/>
    <mergeCell ref="C3:C4"/>
    <mergeCell ref="D3:D4"/>
    <mergeCell ref="E3:I3"/>
    <mergeCell ref="J3:L3"/>
    <mergeCell ref="M3:P3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Провизор</dc:creator>
  <cp:keywords/>
  <dc:description/>
  <cp:lastModifiedBy>Провизор</cp:lastModifiedBy>
  <cp:lastPrinted>2021-06-09T08:59:13Z</cp:lastPrinted>
  <dcterms:created xsi:type="dcterms:W3CDTF">2021-06-09T08:59:07Z</dcterms:created>
  <dcterms:modified xsi:type="dcterms:W3CDTF">2021-06-09T09:17:09Z</dcterms:modified>
  <cp:category/>
  <cp:version/>
  <cp:contentType/>
  <cp:contentStatus/>
</cp:coreProperties>
</file>