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МЦД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<sst xmlns="http://schemas.openxmlformats.org/spreadsheetml/2006/main" count="36" uniqueCount="31">
  <si>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№</t>
  </si>
  <si>
    <t>Наименование предмета договора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</si>
  <si>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</si>
  <si>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</si>
  <si>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</si>
  <si>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</si>
  <si>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</si>
  <si>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 
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</si>
  <si>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</si>
  <si>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</si>
  <si>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</si>
  <si>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</si>
  <si>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</si>
  <si>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</si>
  <si>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</si>
  <si>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Моющие средства</t>
  </si>
  <si>
    <t>шт.</t>
  </si>
  <si>
    <t>Чистящие средства</t>
  </si>
  <si>
    <t>Мыло туалетное</t>
  </si>
  <si>
    <t>шт</t>
  </si>
  <si>
    <t>Мыло хозяйственное</t>
  </si>
  <si>
    <t>Порошок стиральный</t>
  </si>
  <si>
    <t>Сода кальцинированная</t>
  </si>
  <si>
    <t>Средство для удаления ржавчины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</si>
  <si>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</si>
  <si>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</si>
  <si>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Обоснование начальной (максимальной) цены договора (контракта) на поставку моющих средств на 2 квартал 2020 г.</t>
  </si>
  <si>
    <t xml:space="preserve">Коммерческое предложение №2
</t>
  </si>
  <si>
    <t xml:space="preserve">Коммерческое предложение №3
</t>
  </si>
  <si>
    <t xml:space="preserve">Коммерческое предложение  №4
</t>
  </si>
  <si>
    <t xml:space="preserve">Коммерческое предложение  №5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</si>
</sst>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1" fontId="7" fillId="0" borderId="13" xfId="0" applyNumberFormat="1" applyFont="1" applyBorder="1" applyAlignment="1">
      <alignment horizontal="right" vertical="top"/>
    </xf>
    <xf numFmtId="2" fontId="7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" fontId="8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952500</xdr:rowOff>
    </xdr:from>
    <xdr:to>
      <xdr:col>10</xdr:col>
      <xdr:colOff>0</xdr:colOff>
      <xdr:row>2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9431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</xdr:row>
      <xdr:rowOff>1238250</xdr:rowOff>
    </xdr:from>
    <xdr:to>
      <xdr:col>10</xdr:col>
      <xdr:colOff>457200</xdr:colOff>
      <xdr:row>2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22288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</xdr:row>
      <xdr:rowOff>952500</xdr:rowOff>
    </xdr:from>
    <xdr:to>
      <xdr:col>10</xdr:col>
      <xdr:colOff>0</xdr:colOff>
      <xdr:row>2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9431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</xdr:row>
      <xdr:rowOff>1238250</xdr:rowOff>
    </xdr:from>
    <xdr:to>
      <xdr:col>10</xdr:col>
      <xdr:colOff>457200</xdr:colOff>
      <xdr:row>2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22288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952500</xdr:rowOff>
    </xdr:from>
    <xdr:to>
      <xdr:col>12</xdr:col>
      <xdr:colOff>28575</xdr:colOff>
      <xdr:row>2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82625" y="194310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2</xdr:row>
      <xdr:rowOff>923925</xdr:rowOff>
    </xdr:from>
    <xdr:to>
      <xdr:col>10</xdr:col>
      <xdr:colOff>1019175</xdr:colOff>
      <xdr:row>2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53925" y="19145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</xdr:row>
      <xdr:rowOff>1600200</xdr:rowOff>
    </xdr:from>
    <xdr:to>
      <xdr:col>12</xdr:col>
      <xdr:colOff>1533525</xdr:colOff>
      <xdr:row>2</xdr:row>
      <xdr:rowOff>1962150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35125" y="2590800"/>
          <a:ext cx="1514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2</xdr:row>
      <xdr:rowOff>1238250</xdr:rowOff>
    </xdr:from>
    <xdr:to>
      <xdr:col>12</xdr:col>
      <xdr:colOff>495300</xdr:colOff>
      <xdr:row>2</xdr:row>
      <xdr:rowOff>1466850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20875" y="22288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tabSelected="1" zoomScalePageLayoutView="0" workbookViewId="0" topLeftCell="C1">
      <selection activeCell="P12" sqref="P12:P13"/>
    </sheetView>
  </sheetViews>
  <sheetFormatPr defaultColWidth="9.140625" defaultRowHeight="15"/>
  <cols>
    <col min="1" max="1" width="3.140625" style="1" customWidth="1"/>
    <col min="2" max="2" width="78.140625" style="1" customWidth="1"/>
    <col min="3" max="3" width="6.57421875" style="1" customWidth="1"/>
    <col min="4" max="4" width="9.00390625" style="1" customWidth="1"/>
    <col min="5" max="7" width="14.421875" style="1" customWidth="1"/>
    <col min="8" max="8" width="14.7109375" style="1" customWidth="1"/>
    <col min="9" max="9" width="14.57421875" style="1" customWidth="1"/>
    <col min="10" max="10" width="15.57421875" style="1" customWidth="1"/>
    <col min="11" max="11" width="15.421875" style="1" customWidth="1"/>
    <col min="12" max="12" width="14.28125" style="1" customWidth="1"/>
    <col min="13" max="13" width="28.00390625" style="1" customWidth="1"/>
    <col min="14" max="14" width="13.57421875" style="1" customWidth="1"/>
    <col min="15" max="15" width="9.421875" style="1" customWidth="1"/>
    <col min="16" max="16" width="13.8515625" style="1" customWidth="1"/>
    <col min="17" max="16384" width="9.140625" style="1" customWidth="1"/>
  </cols>
  <sheetData>
    <row r="1" spans="1:30" ht="39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16" ht="39" customHeight="1">
      <c r="A2" s="26" t="s">
        <v>0</v>
      </c>
      <c r="B2" s="27" t="s">
        <v>1</v>
      </c>
      <c r="C2" s="27" t="s">
        <v>2</v>
      </c>
      <c r="D2" s="27" t="s">
        <v>3</v>
      </c>
      <c r="E2" s="28" t="s">
        <v>4</v>
      </c>
      <c r="F2" s="28"/>
      <c r="G2" s="28"/>
      <c r="H2" s="28"/>
      <c r="I2" s="28"/>
      <c r="J2" s="20" t="s">
        <v>5</v>
      </c>
      <c r="K2" s="20"/>
      <c r="L2" s="20"/>
      <c r="M2" s="21" t="s">
        <v>6</v>
      </c>
      <c r="N2" s="21"/>
      <c r="O2" s="21"/>
      <c r="P2" s="21"/>
    </row>
    <row r="3" spans="1:16" ht="159" customHeight="1">
      <c r="A3" s="26"/>
      <c r="B3" s="27"/>
      <c r="C3" s="27"/>
      <c r="D3" s="27"/>
      <c r="E3" s="4" t="s">
        <v>7</v>
      </c>
      <c r="F3" s="4" t="s">
        <v>27</v>
      </c>
      <c r="G3" s="4" t="s">
        <v>28</v>
      </c>
      <c r="H3" s="4" t="s">
        <v>29</v>
      </c>
      <c r="I3" s="5" t="s">
        <v>30</v>
      </c>
      <c r="J3" s="4" t="s">
        <v>8</v>
      </c>
      <c r="K3" s="4" t="s">
        <v>9</v>
      </c>
      <c r="L3" s="6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1:16" s="7" customFormat="1" ht="18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7" customFormat="1" ht="24.75" customHeight="1">
      <c r="A5" s="8">
        <v>1</v>
      </c>
      <c r="B5" s="9" t="s">
        <v>15</v>
      </c>
      <c r="C5" s="10" t="s">
        <v>16</v>
      </c>
      <c r="D5" s="11">
        <v>200</v>
      </c>
      <c r="E5" s="12">
        <v>28.86</v>
      </c>
      <c r="F5" s="12">
        <v>30.1</v>
      </c>
      <c r="G5" s="12">
        <v>29.3</v>
      </c>
      <c r="H5" s="12">
        <v>29.37</v>
      </c>
      <c r="I5" s="12">
        <v>29.9</v>
      </c>
      <c r="J5" s="29">
        <f aca="true" t="shared" si="0" ref="J5:J11">AVERAGE(E5:I5)</f>
        <v>29.506</v>
      </c>
      <c r="K5" s="13">
        <f aca="true" t="shared" si="1" ref="K5:K11">SQRT(((SUM((POWER(E5-J5,2)),(POWER(H5-J5,2)),(POWER(I5-J5,2)))/(COLUMNS(E5:I5)-1))))</f>
        <v>0.3843982310052947</v>
      </c>
      <c r="L5" s="13">
        <f aca="true" t="shared" si="2" ref="L5:L11">K5/J5*100</f>
        <v>1.3027798786866898</v>
      </c>
      <c r="M5" s="14">
        <f>((D5/5)*(SUM(E5:I5)))</f>
        <v>5901.2</v>
      </c>
      <c r="N5" s="15">
        <f aca="true" t="shared" si="3" ref="N5:N11">M5/D5</f>
        <v>29.506</v>
      </c>
      <c r="O5" s="14">
        <f aca="true" t="shared" si="4" ref="O5:O11">ROUND(N5,2)</f>
        <v>29.51</v>
      </c>
      <c r="P5" s="14">
        <f aca="true" t="shared" si="5" ref="P5:P11">O5*D5</f>
        <v>5902</v>
      </c>
    </row>
    <row r="6" spans="1:16" s="7" customFormat="1" ht="21.75" customHeight="1">
      <c r="A6" s="8">
        <v>2</v>
      </c>
      <c r="B6" s="9" t="s">
        <v>17</v>
      </c>
      <c r="C6" s="10" t="s">
        <v>16</v>
      </c>
      <c r="D6" s="11">
        <v>300</v>
      </c>
      <c r="E6" s="12">
        <v>39.2</v>
      </c>
      <c r="F6" s="12">
        <v>44.12</v>
      </c>
      <c r="G6" s="12">
        <v>39.75</v>
      </c>
      <c r="H6" s="12">
        <v>43.2</v>
      </c>
      <c r="I6" s="12">
        <v>39.9</v>
      </c>
      <c r="J6" s="29">
        <f t="shared" si="0"/>
        <v>41.233999999999995</v>
      </c>
      <c r="K6" s="13">
        <f t="shared" si="1"/>
        <v>1.5637989001147163</v>
      </c>
      <c r="L6" s="13">
        <f t="shared" si="2"/>
        <v>3.792498666427503</v>
      </c>
      <c r="M6" s="14">
        <f aca="true" t="shared" si="6" ref="M6:M11">((D6/5)*(SUM(E6:I6)))</f>
        <v>12370.199999999999</v>
      </c>
      <c r="N6" s="15">
        <f t="shared" si="3"/>
        <v>41.233999999999995</v>
      </c>
      <c r="O6" s="14">
        <f t="shared" si="4"/>
        <v>41.23</v>
      </c>
      <c r="P6" s="14">
        <f t="shared" si="5"/>
        <v>12368.999999999998</v>
      </c>
    </row>
    <row r="7" spans="1:16" s="7" customFormat="1" ht="18.75" customHeight="1">
      <c r="A7" s="8">
        <v>3</v>
      </c>
      <c r="B7" s="9" t="s">
        <v>18</v>
      </c>
      <c r="C7" s="10" t="s">
        <v>19</v>
      </c>
      <c r="D7" s="11">
        <v>450</v>
      </c>
      <c r="E7" s="12">
        <v>14.1</v>
      </c>
      <c r="F7" s="12">
        <v>15.12</v>
      </c>
      <c r="G7" s="12">
        <v>15.12</v>
      </c>
      <c r="H7" s="12">
        <v>14.9</v>
      </c>
      <c r="I7" s="12">
        <v>14.9</v>
      </c>
      <c r="J7" s="29">
        <f t="shared" si="0"/>
        <v>14.828</v>
      </c>
      <c r="K7" s="13">
        <f t="shared" si="1"/>
        <v>0.3675431947404278</v>
      </c>
      <c r="L7" s="13">
        <f t="shared" si="2"/>
        <v>2.478710512142081</v>
      </c>
      <c r="M7" s="14">
        <f t="shared" si="6"/>
        <v>6672.6</v>
      </c>
      <c r="N7" s="15">
        <f t="shared" si="3"/>
        <v>14.828000000000001</v>
      </c>
      <c r="O7" s="14">
        <f t="shared" si="4"/>
        <v>14.83</v>
      </c>
      <c r="P7" s="14">
        <f t="shared" si="5"/>
        <v>6673.5</v>
      </c>
    </row>
    <row r="8" spans="1:16" s="7" customFormat="1" ht="18.75" customHeight="1">
      <c r="A8" s="8">
        <v>4</v>
      </c>
      <c r="B8" s="9" t="s">
        <v>20</v>
      </c>
      <c r="C8" s="10" t="s">
        <v>19</v>
      </c>
      <c r="D8" s="11">
        <v>150</v>
      </c>
      <c r="E8" s="12">
        <v>14.5</v>
      </c>
      <c r="F8" s="12">
        <v>17.2</v>
      </c>
      <c r="G8" s="12">
        <v>16.38</v>
      </c>
      <c r="H8" s="12">
        <v>16.1</v>
      </c>
      <c r="I8" s="12">
        <v>15.1</v>
      </c>
      <c r="J8" s="29">
        <f t="shared" si="0"/>
        <v>15.856</v>
      </c>
      <c r="K8" s="13">
        <f t="shared" si="1"/>
        <v>0.7857811400129174</v>
      </c>
      <c r="L8" s="13">
        <f t="shared" si="2"/>
        <v>4.955733728638481</v>
      </c>
      <c r="M8" s="14">
        <f t="shared" si="6"/>
        <v>2378.4</v>
      </c>
      <c r="N8" s="15">
        <f t="shared" si="3"/>
        <v>15.856</v>
      </c>
      <c r="O8" s="14">
        <f t="shared" si="4"/>
        <v>15.86</v>
      </c>
      <c r="P8" s="14">
        <f t="shared" si="5"/>
        <v>2379</v>
      </c>
    </row>
    <row r="9" spans="1:16" s="7" customFormat="1" ht="18.75" customHeight="1">
      <c r="A9" s="8">
        <v>5</v>
      </c>
      <c r="B9" s="9" t="s">
        <v>21</v>
      </c>
      <c r="C9" s="10" t="s">
        <v>19</v>
      </c>
      <c r="D9" s="11">
        <v>200</v>
      </c>
      <c r="E9" s="12">
        <v>23.1</v>
      </c>
      <c r="F9" s="12">
        <v>26.1</v>
      </c>
      <c r="G9" s="12">
        <v>25.71</v>
      </c>
      <c r="H9" s="12">
        <v>26.3</v>
      </c>
      <c r="I9" s="12">
        <v>23.8</v>
      </c>
      <c r="J9" s="29">
        <f t="shared" si="0"/>
        <v>25.002</v>
      </c>
      <c r="K9" s="13">
        <f t="shared" si="1"/>
        <v>1.2987698025439296</v>
      </c>
      <c r="L9" s="13">
        <f t="shared" si="2"/>
        <v>5.194663637084751</v>
      </c>
      <c r="M9" s="14">
        <f t="shared" si="6"/>
        <v>5000.4</v>
      </c>
      <c r="N9" s="15">
        <f t="shared" si="3"/>
        <v>25.002</v>
      </c>
      <c r="O9" s="14">
        <f t="shared" si="4"/>
        <v>25</v>
      </c>
      <c r="P9" s="14">
        <f t="shared" si="5"/>
        <v>5000</v>
      </c>
    </row>
    <row r="10" spans="1:16" s="7" customFormat="1" ht="18.75" customHeight="1">
      <c r="A10" s="8">
        <v>6</v>
      </c>
      <c r="B10" s="9" t="s">
        <v>22</v>
      </c>
      <c r="C10" s="10" t="s">
        <v>16</v>
      </c>
      <c r="D10" s="11">
        <v>150</v>
      </c>
      <c r="E10" s="12">
        <v>29.38</v>
      </c>
      <c r="F10" s="12">
        <v>31.2</v>
      </c>
      <c r="G10" s="12">
        <v>31.42</v>
      </c>
      <c r="H10" s="12">
        <v>32.1</v>
      </c>
      <c r="I10" s="12">
        <v>30.6</v>
      </c>
      <c r="J10" s="29">
        <f t="shared" si="0"/>
        <v>30.939999999999998</v>
      </c>
      <c r="K10" s="13">
        <f t="shared" si="1"/>
        <v>0.9867623827447014</v>
      </c>
      <c r="L10" s="13">
        <f t="shared" si="2"/>
        <v>3.1892772551541744</v>
      </c>
      <c r="M10" s="14">
        <f t="shared" si="6"/>
        <v>4641</v>
      </c>
      <c r="N10" s="15">
        <f t="shared" si="3"/>
        <v>30.94</v>
      </c>
      <c r="O10" s="14">
        <f t="shared" si="4"/>
        <v>30.94</v>
      </c>
      <c r="P10" s="14">
        <f t="shared" si="5"/>
        <v>4641</v>
      </c>
    </row>
    <row r="11" spans="1:16" s="7" customFormat="1" ht="18.75" customHeight="1">
      <c r="A11" s="8">
        <v>7</v>
      </c>
      <c r="B11" s="9" t="s">
        <v>23</v>
      </c>
      <c r="C11" s="10" t="s">
        <v>16</v>
      </c>
      <c r="D11" s="11">
        <v>30</v>
      </c>
      <c r="E11" s="12">
        <v>91.2</v>
      </c>
      <c r="F11" s="12">
        <v>110.1</v>
      </c>
      <c r="G11" s="12">
        <v>101.4</v>
      </c>
      <c r="H11" s="12">
        <v>99.9</v>
      </c>
      <c r="I11" s="12">
        <v>94.9</v>
      </c>
      <c r="J11" s="29">
        <f t="shared" si="0"/>
        <v>99.5</v>
      </c>
      <c r="K11" s="13">
        <f t="shared" si="1"/>
        <v>4.748947251760118</v>
      </c>
      <c r="L11" s="13">
        <f t="shared" si="2"/>
        <v>4.772811308301626</v>
      </c>
      <c r="M11" s="14">
        <f t="shared" si="6"/>
        <v>2985</v>
      </c>
      <c r="N11" s="15">
        <f t="shared" si="3"/>
        <v>99.5</v>
      </c>
      <c r="O11" s="14">
        <f t="shared" si="4"/>
        <v>99.5</v>
      </c>
      <c r="P11" s="14">
        <f t="shared" si="5"/>
        <v>2985</v>
      </c>
    </row>
    <row r="12" spans="1:16" ht="15.75" customHeight="1">
      <c r="A12" s="23"/>
      <c r="B12" s="23"/>
      <c r="C12" s="23"/>
      <c r="D12" s="23"/>
      <c r="E12" s="23"/>
      <c r="F12" s="23"/>
      <c r="G12" s="23"/>
      <c r="H12" s="23"/>
      <c r="I12" s="23"/>
      <c r="J12" s="16"/>
      <c r="K12" s="16"/>
      <c r="L12" s="16"/>
      <c r="M12" s="17"/>
      <c r="N12" s="18"/>
      <c r="O12" s="18"/>
      <c r="P12" s="19">
        <f>SUM(P5:P11)</f>
        <v>39949.5</v>
      </c>
    </row>
    <row r="13" spans="1:13" ht="36" customHeight="1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ht="12.75">
      <c r="A14" s="1" t="s">
        <v>25</v>
      </c>
    </row>
  </sheetData>
  <sheetProtection selectLockedCells="1" selectUnlockedCells="1"/>
  <mergeCells count="11">
    <mergeCell ref="E2:I2"/>
    <mergeCell ref="J2:L2"/>
    <mergeCell ref="M2:P2"/>
    <mergeCell ref="A4:P4"/>
    <mergeCell ref="A12:I12"/>
    <mergeCell ref="A13:M13"/>
    <mergeCell ref="A1:M1"/>
    <mergeCell ref="A2:A3"/>
    <mergeCell ref="B2:B3"/>
    <mergeCell ref="C2:C3"/>
    <mergeCell ref="D2:D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2020-03-23T09:59:38Z</cp:lastPrinted>
  <dcterms:modified xsi:type="dcterms:W3CDTF">2020-03-23T09:59:40Z</dcterms:modified>
  <cp:category/>
  <cp:version/>
  <cp:contentType/>
  <cp:contentStatus/>
</cp:coreProperties>
</file>