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МЦД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<sst xmlns="http://schemas.openxmlformats.org/spreadsheetml/2006/main" count="28" uniqueCount="26">
  <si>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Приложение № 2</t>
  </si>
  <si>
    <t>№</t>
  </si>
  <si>
    <t>Наименование предмета договора</t>
  </si>
  <si>
    <t>Ед. изм</t>
  </si>
  <si>
    <t>Кол-во</t>
  </si>
  <si>
    <t>Источник информации о цене (руб./ед.изм.)</t>
  </si>
  <si>
    <t>Однородность совокупности значений выявленных цен, используемых в расчете НМЦК**</t>
  </si>
  <si>
    <t>НМЦК, определенная методом сопоставимых рыночных цен (анализа рынка)*</t>
  </si>
  <si>
    <t xml:space="preserve">Коммерческое предложение №1 
</t>
  </si>
  <si>
    <t xml:space="preserve">Коммерческое предложение  №2 
</t>
  </si>
  <si>
    <t xml:space="preserve">Коммерческое предложение  №3 
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</si>
  <si>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</si>
  <si>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</si>
  <si>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</si>
  <si>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r>
      <t>Расчет НМЦК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</si>
  <si>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</si>
  <si>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</si>
  <si>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НМЦК с учетом округления цены за единицу (руб.)**</t>
  </si>
  <si>
    <t>Картофель вес.</t>
  </si>
  <si>
    <t>кг</t>
  </si>
  <si>
    <t>Лук репчатый вес.</t>
  </si>
  <si>
    <t>Морковь столовая вес.</t>
  </si>
  <si>
    <t xml:space="preserve">*Определение НМЦК произведено Заказчиком в соответствии с  Приказом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</t>
  </si>
  <si>
    <t>** В соответствии с п.3.20.1 Методических рекомендаций, утвержденных приказом Минэкономразвития РФ от 02.10.2013 №567 расчет произведен с помощью стандартных функций табличного редактора EXCEL.</t>
  </si>
  <si>
    <t>Поставка овощей</t>
  </si>
  <si>
    <t>Обоснование начальной (максимальной) цены договора (контракта) на поставку  овощей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</si>
</sst>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6" fillId="0" borderId="13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5527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838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3</xdr:row>
      <xdr:rowOff>952500</xdr:rowOff>
    </xdr:from>
    <xdr:to>
      <xdr:col>8</xdr:col>
      <xdr:colOff>0</xdr:colOff>
      <xdr:row>3</xdr:row>
      <xdr:rowOff>1304925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5527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3</xdr:row>
      <xdr:rowOff>1238250</xdr:rowOff>
    </xdr:from>
    <xdr:to>
      <xdr:col>8</xdr:col>
      <xdr:colOff>457200</xdr:colOff>
      <xdr:row>3</xdr:row>
      <xdr:rowOff>1466850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28384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952500</xdr:rowOff>
    </xdr:from>
    <xdr:to>
      <xdr:col>10</xdr:col>
      <xdr:colOff>19050</xdr:colOff>
      <xdr:row>3</xdr:row>
      <xdr:rowOff>1304925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2552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52412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10</xdr:col>
      <xdr:colOff>1524000</xdr:colOff>
      <xdr:row>3</xdr:row>
      <xdr:rowOff>1962150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32004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304800</xdr:colOff>
      <xdr:row>3</xdr:row>
      <xdr:rowOff>1238250</xdr:rowOff>
    </xdr:from>
    <xdr:to>
      <xdr:col>10</xdr:col>
      <xdr:colOff>476250</xdr:colOff>
      <xdr:row>3</xdr:row>
      <xdr:rowOff>1466850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283845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3.140625" style="1" customWidth="1"/>
    <col min="2" max="2" width="36.28125" style="1" customWidth="1"/>
    <col min="3" max="3" width="5.8515625" style="1" customWidth="1"/>
    <col min="4" max="4" width="6.8515625" style="1" customWidth="1"/>
    <col min="5" max="5" width="14.421875" style="1" customWidth="1"/>
    <col min="6" max="6" width="14.7109375" style="1" customWidth="1"/>
    <col min="7" max="7" width="14.57421875" style="1" customWidth="1"/>
    <col min="8" max="8" width="15.57421875" style="1" customWidth="1"/>
    <col min="9" max="9" width="15.421875" style="1" customWidth="1"/>
    <col min="10" max="10" width="14.28125" style="1" customWidth="1"/>
    <col min="11" max="11" width="28.00390625" style="1" customWidth="1"/>
    <col min="12" max="12" width="13.57421875" style="1" customWidth="1"/>
    <col min="13" max="13" width="9.421875" style="1" customWidth="1"/>
    <col min="14" max="14" width="13.8515625" style="1" customWidth="1"/>
    <col min="15" max="16384" width="9.140625" style="1" customWidth="1"/>
  </cols>
  <sheetData>
    <row r="1" spans="2:29" ht="48" customHeight="1">
      <c r="B1" s="2"/>
      <c r="C1" s="2"/>
      <c r="J1" s="26" t="s">
        <v>0</v>
      </c>
      <c r="K1" s="26"/>
      <c r="L1" s="26"/>
      <c r="M1" s="27"/>
      <c r="N1" s="27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</row>
    <row r="2" spans="1:29" ht="39" customHeight="1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M2" s="27"/>
      <c r="N2" s="2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14" ht="39" customHeight="1">
      <c r="A3" s="29" t="s">
        <v>1</v>
      </c>
      <c r="B3" s="30" t="s">
        <v>2</v>
      </c>
      <c r="C3" s="30" t="s">
        <v>3</v>
      </c>
      <c r="D3" s="30" t="s">
        <v>4</v>
      </c>
      <c r="E3" s="31" t="s">
        <v>5</v>
      </c>
      <c r="F3" s="31"/>
      <c r="G3" s="31"/>
      <c r="H3" s="32" t="s">
        <v>6</v>
      </c>
      <c r="I3" s="32"/>
      <c r="J3" s="32"/>
      <c r="K3" s="33" t="s">
        <v>7</v>
      </c>
      <c r="L3" s="33"/>
      <c r="M3" s="33"/>
      <c r="N3" s="33"/>
    </row>
    <row r="4" spans="1:14" ht="159" customHeight="1">
      <c r="A4" s="29"/>
      <c r="B4" s="30"/>
      <c r="C4" s="30"/>
      <c r="D4" s="30"/>
      <c r="E4" s="5" t="s">
        <v>8</v>
      </c>
      <c r="F4" s="5" t="s">
        <v>9</v>
      </c>
      <c r="G4" s="6" t="s">
        <v>10</v>
      </c>
      <c r="H4" s="5" t="s">
        <v>11</v>
      </c>
      <c r="I4" s="5" t="s">
        <v>12</v>
      </c>
      <c r="J4" s="7" t="s">
        <v>13</v>
      </c>
      <c r="K4" s="5" t="s">
        <v>14</v>
      </c>
      <c r="L4" s="5" t="s">
        <v>15</v>
      </c>
      <c r="M4" s="5" t="s">
        <v>16</v>
      </c>
      <c r="N4" s="5" t="s">
        <v>17</v>
      </c>
    </row>
    <row r="5" spans="1:14" s="8" customFormat="1" ht="18.75" customHeight="1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8" customFormat="1" ht="18.75" customHeight="1">
      <c r="A6" s="9">
        <v>1</v>
      </c>
      <c r="B6" s="10" t="s">
        <v>18</v>
      </c>
      <c r="C6" s="11" t="s">
        <v>19</v>
      </c>
      <c r="D6" s="11">
        <v>4200</v>
      </c>
      <c r="E6" s="12">
        <v>15.8</v>
      </c>
      <c r="F6" s="12">
        <v>18</v>
      </c>
      <c r="G6" s="12">
        <v>17</v>
      </c>
      <c r="H6" s="13">
        <f>AVERAGE(E6:G6)</f>
        <v>16.933333333333334</v>
      </c>
      <c r="I6" s="14">
        <f>SQRT(((SUM((POWER(E6-H6,2)),(POWER(F6-H6,2)),(POWER(G6-H6,2)))/(COLUMNS(E6:G6)-1))))</f>
        <v>1.10151410945722</v>
      </c>
      <c r="J6" s="14">
        <f>I6/H6*100</f>
        <v>6.50500458340878</v>
      </c>
      <c r="K6" s="15">
        <f>((D6/3)*(SUM(E6:G6)))</f>
        <v>71120</v>
      </c>
      <c r="L6" s="16">
        <f>K6/D6</f>
        <v>16.933333333333334</v>
      </c>
      <c r="M6" s="15">
        <f>ROUND(L6,2)</f>
        <v>16.93</v>
      </c>
      <c r="N6" s="15">
        <f>M6*D6</f>
        <v>71106</v>
      </c>
    </row>
    <row r="7" spans="1:14" s="8" customFormat="1" ht="27.75" customHeight="1">
      <c r="A7" s="9">
        <v>2</v>
      </c>
      <c r="B7" s="17" t="s">
        <v>21</v>
      </c>
      <c r="C7" s="11" t="s">
        <v>19</v>
      </c>
      <c r="D7" s="11">
        <v>450</v>
      </c>
      <c r="E7" s="12">
        <v>22</v>
      </c>
      <c r="F7" s="12">
        <v>25</v>
      </c>
      <c r="G7" s="12">
        <v>24</v>
      </c>
      <c r="H7" s="13">
        <f>AVERAGE(E7:G7)</f>
        <v>23.666666666666668</v>
      </c>
      <c r="I7" s="14">
        <f>SQRT(((SUM((POWER(E7-H7,2)),(POWER(F7-H7,2)),(POWER(G7-H7,2)))/(COLUMNS(E7:G7)-1))))</f>
        <v>1.5275252316519468</v>
      </c>
      <c r="J7" s="14">
        <f>I7/H7*100</f>
        <v>6.454331964726536</v>
      </c>
      <c r="K7" s="15">
        <f>((D7/3)*(SUM(E7:G7)))</f>
        <v>10650</v>
      </c>
      <c r="L7" s="16">
        <f>K7/D7</f>
        <v>23.666666666666668</v>
      </c>
      <c r="M7" s="15">
        <f>ROUND(L7,2)</f>
        <v>23.67</v>
      </c>
      <c r="N7" s="15">
        <f>M7*D7</f>
        <v>10651.5</v>
      </c>
    </row>
    <row r="8" spans="1:14" s="8" customFormat="1" ht="15.75">
      <c r="A8" s="18">
        <v>3</v>
      </c>
      <c r="B8" s="17" t="s">
        <v>20</v>
      </c>
      <c r="C8" s="11" t="s">
        <v>19</v>
      </c>
      <c r="D8" s="19">
        <v>550</v>
      </c>
      <c r="E8" s="12">
        <v>16</v>
      </c>
      <c r="F8" s="12">
        <v>20</v>
      </c>
      <c r="G8" s="12">
        <v>19</v>
      </c>
      <c r="H8" s="13">
        <f>AVERAGE(E8:G8)</f>
        <v>18.333333333333332</v>
      </c>
      <c r="I8" s="14">
        <f>SQRT(((SUM((POWER(E8-H8,2)),(POWER(F8-H8,2)),(POWER(G8-H8,2)))/(COLUMNS(E8:G8)-1))))</f>
        <v>2.081665999466133</v>
      </c>
      <c r="J8" s="14">
        <f>I8/H8*100</f>
        <v>11.354541815269817</v>
      </c>
      <c r="K8" s="15">
        <f>((D8/3)*(SUM(E8:G8)))</f>
        <v>10083.333333333334</v>
      </c>
      <c r="L8" s="16">
        <f>K8/D8</f>
        <v>18.333333333333336</v>
      </c>
      <c r="M8" s="15">
        <f>ROUND(L8,2)</f>
        <v>18.33</v>
      </c>
      <c r="N8" s="15">
        <f>M8*D8</f>
        <v>10081.499999999998</v>
      </c>
    </row>
    <row r="9" spans="1:14" ht="15.75" customHeight="1">
      <c r="A9" s="24"/>
      <c r="B9" s="24"/>
      <c r="C9" s="24"/>
      <c r="D9" s="24"/>
      <c r="E9" s="24"/>
      <c r="F9" s="24"/>
      <c r="G9" s="24"/>
      <c r="H9" s="20"/>
      <c r="I9" s="20"/>
      <c r="J9" s="20"/>
      <c r="K9" s="21"/>
      <c r="N9" s="22">
        <f>SUM(N5:N8)</f>
        <v>91839</v>
      </c>
    </row>
    <row r="10" spans="1:11" ht="36" customHeight="1">
      <c r="A10" s="25" t="s">
        <v>22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ht="12.75">
      <c r="A11" s="1" t="s">
        <v>23</v>
      </c>
    </row>
  </sheetData>
  <sheetProtection selectLockedCells="1" selectUnlockedCells="1"/>
  <mergeCells count="13">
    <mergeCell ref="E3:G3"/>
    <mergeCell ref="H3:J3"/>
    <mergeCell ref="K3:N3"/>
    <mergeCell ref="A5:N5"/>
    <mergeCell ref="A9:G9"/>
    <mergeCell ref="A10:K10"/>
    <mergeCell ref="J1:L1"/>
    <mergeCell ref="M1:N2"/>
    <mergeCell ref="A2:K2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2019-09-17T07:21:13Z</cp:lastPrinted>
  <dcterms:modified xsi:type="dcterms:W3CDTF">2019-09-17T07:21:18Z</dcterms:modified>
  <cp:category/>
  <cp:version/>
  <cp:contentType/>
  <cp:contentStatus/>
</cp:coreProperties>
</file>